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 activeTab="2"/>
  </bookViews>
  <sheets>
    <sheet name="Приложение 1" sheetId="1" r:id="rId1"/>
    <sheet name="Приложение 2" sheetId="2" r:id="rId2"/>
    <sheet name="выпадающие" sheetId="6" r:id="rId3"/>
  </sheets>
  <calcPr calcId="152511"/>
</workbook>
</file>

<file path=xl/calcChain.xml><?xml version="1.0" encoding="utf-8"?>
<calcChain xmlns="http://schemas.openxmlformats.org/spreadsheetml/2006/main">
  <c r="E11" i="1" l="1"/>
  <c r="D11" i="1"/>
  <c r="E15" i="2"/>
  <c r="H20" i="2"/>
  <c r="G20" i="2"/>
  <c r="F20" i="2"/>
  <c r="H19" i="2"/>
  <c r="G19" i="2"/>
  <c r="F19" i="2"/>
  <c r="H18" i="2"/>
  <c r="G18" i="2"/>
  <c r="F18" i="2"/>
  <c r="H17" i="2"/>
  <c r="G17" i="2"/>
  <c r="F17" i="2"/>
  <c r="H23" i="1"/>
  <c r="G23" i="1"/>
  <c r="F23" i="1"/>
  <c r="H22" i="1"/>
  <c r="G22" i="1"/>
  <c r="F22" i="1"/>
  <c r="H21" i="1"/>
  <c r="G21" i="1"/>
  <c r="F21" i="1"/>
  <c r="H20" i="1"/>
  <c r="G20" i="1"/>
  <c r="F20" i="1"/>
  <c r="G19" i="1"/>
  <c r="F19" i="1"/>
  <c r="H18" i="1"/>
  <c r="G18" i="1"/>
  <c r="F18" i="1"/>
  <c r="H15" i="1"/>
  <c r="G15" i="1"/>
  <c r="F15" i="1"/>
  <c r="H14" i="1"/>
  <c r="G14" i="1"/>
  <c r="F14" i="1"/>
  <c r="H13" i="1"/>
  <c r="G13" i="1"/>
  <c r="F13" i="1"/>
  <c r="K28" i="6" l="1"/>
  <c r="H28" i="6"/>
  <c r="E28" i="6"/>
  <c r="K26" i="6"/>
  <c r="E26" i="6"/>
  <c r="K24" i="6"/>
  <c r="E24" i="6"/>
  <c r="K23" i="6"/>
  <c r="K22" i="6" s="1"/>
  <c r="E23" i="6"/>
  <c r="E22" i="6"/>
  <c r="K21" i="6"/>
  <c r="H21" i="6"/>
  <c r="C21" i="6"/>
  <c r="K19" i="6"/>
  <c r="C19" i="6"/>
  <c r="K18" i="6"/>
  <c r="K17" i="6" s="1"/>
  <c r="H18" i="6"/>
  <c r="H17" i="6" s="1"/>
  <c r="C18" i="6"/>
  <c r="F17" i="6"/>
  <c r="E17" i="6"/>
  <c r="K31" i="6" l="1"/>
  <c r="E31" i="6"/>
  <c r="C17" i="6"/>
  <c r="H31" i="6"/>
  <c r="H15" i="2" l="1"/>
  <c r="G15" i="2"/>
  <c r="F15" i="2"/>
  <c r="D15" i="2"/>
  <c r="C15" i="2"/>
  <c r="C11" i="1"/>
  <c r="H11" i="1" l="1"/>
  <c r="F11" i="1"/>
  <c r="G11" i="1"/>
</calcChain>
</file>

<file path=xl/sharedStrings.xml><?xml version="1.0" encoding="utf-8"?>
<sst xmlns="http://schemas.openxmlformats.org/spreadsheetml/2006/main" count="164" uniqueCount="103">
  <si>
    <t>Выполнение сетевой организацией мероприятий, связанных со строительством "последней мили"</t>
  </si>
  <si>
    <t>строительство пунктов секционирования</t>
  </si>
  <si>
    <t>Приложение 1</t>
  </si>
  <si>
    <t>Ставка платы за единицу максимальной мощности (руб.кВт)</t>
  </si>
  <si>
    <t>за технологическое присоединение к электрическим сетям</t>
  </si>
  <si>
    <t>Муниципального унитарного предприятия Ванинского муниципального района</t>
  </si>
  <si>
    <t>(без НДС)</t>
  </si>
  <si>
    <t>до 15 кВт включительно</t>
  </si>
  <si>
    <t>свыше 15 и до 150 кВт включительно</t>
  </si>
  <si>
    <t>Свыше 150 и менее 670 кВт</t>
  </si>
  <si>
    <t>Максимальная мощность</t>
  </si>
  <si>
    <t>Напряжение до 1 кВ</t>
  </si>
  <si>
    <t>Напряжение 6 (10) кВ</t>
  </si>
  <si>
    <t>№ п/п</t>
  </si>
  <si>
    <t>Ставка платы за технологическое присоединение, руб.кВт</t>
  </si>
  <si>
    <t>в т.ч. по мероприятиям</t>
  </si>
  <si>
    <t>Подготовка и выдача сетевой организацией технических условий Заявителю (ТУ), руб.кВт</t>
  </si>
  <si>
    <t>Разработка сетевой организацией проектной документации по строительству "последней мили", руб./кВт</t>
  </si>
  <si>
    <t>3.1</t>
  </si>
  <si>
    <t>3.2</t>
  </si>
  <si>
    <t>3.3</t>
  </si>
  <si>
    <t>строительство кабельных линий, руб./кВт</t>
  </si>
  <si>
    <t>строительство воздушных линий. руб./кВт</t>
  </si>
  <si>
    <t>строительство комплектных трансформаторных подстанций (КТП), распределительных трансформаторных подстанций (РТП) с уровнем напряжения до 35 кВ</t>
  </si>
  <si>
    <t>3.4</t>
  </si>
  <si>
    <t>3.5</t>
  </si>
  <si>
    <t>Строительство центров питания, подстанций уровнем напряжения 35 кВ и выше (ПС)</t>
  </si>
  <si>
    <t>Проверка сетевой организацией выполнения Заявителем ТУ руб./кВт</t>
  </si>
  <si>
    <t>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Заявителя, руб./кВт</t>
  </si>
  <si>
    <t>Фактические действия по присоединению и обеспечению работы Устройств в электрической сети, руб./кВт</t>
  </si>
  <si>
    <t>Приложение 2</t>
  </si>
  <si>
    <t>Стандартизированная тарифная ставка на покрытие расходов на</t>
  </si>
  <si>
    <t>технологическое присоединение энергопринимающих устройств потребителей электрической энергии,</t>
  </si>
  <si>
    <t xml:space="preserve">объектов электросетевого хозяйства,принадлежащих сетевым организациям и иным лицам, по мероприятиям, </t>
  </si>
  <si>
    <t xml:space="preserve">указанным в пункте 16 Методических указаний по определению размера платы за технологическое присоединение </t>
  </si>
  <si>
    <t>к электрическим сетям, утвержденных приказом ФСТ России от 11.09.2012г. № 209-э/1 (кроме подпунктов "б" и "в")</t>
  </si>
  <si>
    <t>С1 ij на i-м  уровне напряжения и (или) диапазоне мощности j, (руб/кВт)</t>
  </si>
  <si>
    <t xml:space="preserve">Стандартизированная тарифная ставка С1ij. </t>
  </si>
  <si>
    <t>3</t>
  </si>
  <si>
    <t>Подготовка и выдача сетевой организацией технических условий Заявителю (ТУ),     C1.1 ij</t>
  </si>
  <si>
    <t>Проверка сетевой организацией выполнения Заявителем ТУ C1.2 ij</t>
  </si>
  <si>
    <t>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Заявителя, C1.3 ij</t>
  </si>
  <si>
    <t>2</t>
  </si>
  <si>
    <t>Осуществление сетевой организацией фактического присоединения объектов Заявителя к электрическим сетям и включение коммутационного аппарата (фиксация коммутационного аппарата в положение "включено" ), C1.4 ij</t>
  </si>
  <si>
    <t>Экономист</t>
  </si>
  <si>
    <t>А.Г.Вернигорова</t>
  </si>
  <si>
    <t>к Методическим указаниям</t>
  </si>
  <si>
    <t>по определению выпадающих доходов,</t>
  </si>
  <si>
    <t>связанных с осуществлением технологического</t>
  </si>
  <si>
    <t>присоединения к электрическим сетям</t>
  </si>
  <si>
    <t>Расчет</t>
  </si>
  <si>
    <t>размера расходов, связанных с осуществлением</t>
  </si>
  <si>
    <t>технологического присоединения энергопринимающих устройств</t>
  </si>
  <si>
    <t>максимальной мощностью, не превышающей 15 кВт</t>
  </si>
  <si>
    <t>включительно, не включаемых в состав платы</t>
  </si>
  <si>
    <t>за технологическое присоединение</t>
  </si>
  <si>
    <t>N п/п</t>
  </si>
  <si>
    <t>Показатели</t>
  </si>
  <si>
    <t>ставка платы (руб./кВт, руб./км)</t>
  </si>
  <si>
    <t>мощность, длина линий (кВт, км)</t>
  </si>
  <si>
    <t>Сумма (в соответствии с актами приемки выполненных работ) (тыс. руб.)</t>
  </si>
  <si>
    <t>стандарт, тариф, ставка (руб./кВт, руб./км)</t>
  </si>
  <si>
    <t>сумма (тыс. руб.)</t>
  </si>
  <si>
    <t>1.</t>
  </si>
  <si>
    <r>
      <t>Расходы на выполнение организационно-технических мероприятий, связанные с осуществлением технологического присоединения [</t>
    </r>
    <r>
      <rPr>
        <sz val="11"/>
        <color rgb="FF0000FF"/>
        <rFont val="Calibri"/>
        <family val="2"/>
        <scheme val="minor"/>
      </rPr>
      <t>п. 1.1</t>
    </r>
    <r>
      <rPr>
        <sz val="11"/>
        <color theme="1"/>
        <rFont val="Calibri"/>
        <family val="2"/>
        <scheme val="minor"/>
      </rPr>
      <t xml:space="preserve"> + </t>
    </r>
    <r>
      <rPr>
        <sz val="11"/>
        <color rgb="FF0000FF"/>
        <rFont val="Calibri"/>
        <family val="2"/>
        <scheme val="minor"/>
      </rPr>
      <t>п. 1.2</t>
    </r>
    <r>
      <rPr>
        <sz val="11"/>
        <color theme="1"/>
        <rFont val="Calibri"/>
        <family val="2"/>
        <scheme val="minor"/>
      </rPr>
      <t xml:space="preserve"> + </t>
    </r>
    <r>
      <rPr>
        <sz val="11"/>
        <color rgb="FF0000FF"/>
        <rFont val="Calibri"/>
        <family val="2"/>
        <scheme val="minor"/>
      </rPr>
      <t>п. 1.3</t>
    </r>
    <r>
      <rPr>
        <sz val="11"/>
        <color theme="1"/>
        <rFont val="Calibri"/>
        <family val="2"/>
        <scheme val="minor"/>
      </rPr>
      <t xml:space="preserve"> + </t>
    </r>
    <r>
      <rPr>
        <sz val="11"/>
        <color rgb="FF0000FF"/>
        <rFont val="Calibri"/>
        <family val="2"/>
        <scheme val="minor"/>
      </rPr>
      <t>п. 1.4</t>
    </r>
    <r>
      <rPr>
        <sz val="11"/>
        <color theme="1"/>
        <rFont val="Calibri"/>
        <family val="2"/>
        <scheme val="minor"/>
      </rPr>
      <t>]:</t>
    </r>
  </si>
  <si>
    <t>1.1.</t>
  </si>
  <si>
    <t>подготовка и выдача сетевой организацией технических условий (ТУ) Заявителю, на уровне напряжения i и (или) диапазоне мощности j</t>
  </si>
  <si>
    <t>1.2.</t>
  </si>
  <si>
    <t>проверка сетевой организацией выполнения Заявителем ТУ, на уровне напряжения i и (или) диапазоне мощности j</t>
  </si>
  <si>
    <t>1.3.</t>
  </si>
  <si>
    <t>участие в осмотре должностным лицом органа федерального, государственного энергетического надзора при участии сетевой организации и собственника присоединяемых Устройств Заявителя, на уровне напряжения i и (или) диапазоне мощности j</t>
  </si>
  <si>
    <t>1.4.</t>
  </si>
  <si>
    <t>Осуществление сетевой организацией фактического присоединения объектов Заявителя к электрическим сетям и включение коммутационного аппарата (фиксация коммутационного аппарата в положение "включено"), на уровне напряжения i и (или) диапазоне мощности j</t>
  </si>
  <si>
    <t>2.</t>
  </si>
  <si>
    <r>
      <t>Расходы по мероприятиям "последней мили", связанные с осуществлением технологического присоединения [</t>
    </r>
    <r>
      <rPr>
        <sz val="11"/>
        <color rgb="FF0000FF"/>
        <rFont val="Calibri"/>
        <family val="2"/>
        <scheme val="minor"/>
      </rPr>
      <t>п. 2.1</t>
    </r>
    <r>
      <rPr>
        <sz val="11"/>
        <color theme="1"/>
        <rFont val="Calibri"/>
        <family val="2"/>
        <scheme val="minor"/>
      </rPr>
      <t xml:space="preserve"> + </t>
    </r>
    <r>
      <rPr>
        <sz val="11"/>
        <color rgb="FF0000FF"/>
        <rFont val="Calibri"/>
        <family val="2"/>
        <scheme val="minor"/>
      </rPr>
      <t>п. 2.2</t>
    </r>
    <r>
      <rPr>
        <sz val="11"/>
        <color theme="1"/>
        <rFont val="Calibri"/>
        <family val="2"/>
        <scheme val="minor"/>
      </rPr>
      <t xml:space="preserve"> + </t>
    </r>
    <r>
      <rPr>
        <sz val="11"/>
        <color rgb="FF0000FF"/>
        <rFont val="Calibri"/>
        <family val="2"/>
        <scheme val="minor"/>
      </rPr>
      <t>п. 2.3</t>
    </r>
    <r>
      <rPr>
        <sz val="11"/>
        <color theme="1"/>
        <rFont val="Calibri"/>
        <family val="2"/>
        <scheme val="minor"/>
      </rPr>
      <t xml:space="preserve"> + </t>
    </r>
    <r>
      <rPr>
        <sz val="11"/>
        <color rgb="FF0000FF"/>
        <rFont val="Calibri"/>
        <family val="2"/>
        <scheme val="minor"/>
      </rPr>
      <t>п. 2.4</t>
    </r>
    <r>
      <rPr>
        <sz val="11"/>
        <color theme="1"/>
        <rFont val="Calibri"/>
        <family val="2"/>
        <scheme val="minor"/>
      </rPr>
      <t xml:space="preserve"> + </t>
    </r>
    <r>
      <rPr>
        <sz val="11"/>
        <color rgb="FF0000FF"/>
        <rFont val="Calibri"/>
        <family val="2"/>
        <scheme val="minor"/>
      </rPr>
      <t>2.5</t>
    </r>
    <r>
      <rPr>
        <sz val="11"/>
        <color theme="1"/>
        <rFont val="Calibri"/>
        <family val="2"/>
        <scheme val="minor"/>
      </rPr>
      <t>]:</t>
    </r>
  </si>
  <si>
    <t>x</t>
  </si>
  <si>
    <t>2.1.</t>
  </si>
  <si>
    <t>строительство воздушных линий, на уровне напряжения i и (или) диапазоне мощности j</t>
  </si>
  <si>
    <t>2.2.</t>
  </si>
  <si>
    <t>строительство кабельных линий, на уровне напряжения i и (или) диапазоне мощности j</t>
  </si>
  <si>
    <t>2.3.</t>
  </si>
  <si>
    <t>строительством пунктов секционирования, на уровне напряжения i и (или) диапазоне мощности j</t>
  </si>
  <si>
    <t>2.4.</t>
  </si>
  <si>
    <t>строительство комплектных трансформаторных подстанций (КТП), распределительных трансформаторных подстанций (РТП) с уровнем напряжения до 35 кВ, на уровне напряжения i и (или) диапазоне мощности j</t>
  </si>
  <si>
    <t>2.5.</t>
  </si>
  <si>
    <t>строительство центров питания, подстанций уровнем напряжения 35 кВ и выше (ПС), на уровне напряжения i и (или) диапазоне мощности j</t>
  </si>
  <si>
    <t>3.</t>
  </si>
  <si>
    <r>
      <t>Суммарный размер платы за технологическое присоединение [</t>
    </r>
    <r>
      <rPr>
        <sz val="11"/>
        <color rgb="FF0000FF"/>
        <rFont val="Calibri"/>
        <family val="2"/>
        <scheme val="minor"/>
      </rPr>
      <t>п. 3.1</t>
    </r>
    <r>
      <rPr>
        <sz val="11"/>
        <color theme="1"/>
        <rFont val="Calibri"/>
        <family val="2"/>
        <scheme val="minor"/>
      </rPr>
      <t xml:space="preserve"> * </t>
    </r>
    <r>
      <rPr>
        <sz val="11"/>
        <color rgb="FF0000FF"/>
        <rFont val="Calibri"/>
        <family val="2"/>
        <scheme val="minor"/>
      </rPr>
      <t>п. 3.2</t>
    </r>
    <r>
      <rPr>
        <sz val="11"/>
        <color theme="1"/>
        <rFont val="Calibri"/>
        <family val="2"/>
        <scheme val="minor"/>
      </rPr>
      <t xml:space="preserve"> / 1000]:</t>
    </r>
  </si>
  <si>
    <t>3.1.</t>
  </si>
  <si>
    <t>Размер платы за технологическое присоединение (руб. без НДС)</t>
  </si>
  <si>
    <t>3.2.</t>
  </si>
  <si>
    <t>Плановое количество договоров на осуществление технологическое присоединение к электрическим сетям (плановое количество членов объединений (организаций), указанных в п. 18 Методических указаний по определению размера платы за технологическое присоединение к электрическим сетям, утвержденных приказом ФСТ России от 11 сентября 2012 года, N 209-э/1) (шт.)</t>
  </si>
  <si>
    <t>4.</t>
  </si>
  <si>
    <r>
      <t>Размер расходов, связанных с осуществлением технологического присоединения к электрическим сетям, не включаемых в состав платы за технологическое присоединение (</t>
    </r>
    <r>
      <rPr>
        <sz val="11"/>
        <color rgb="FF0000FF"/>
        <rFont val="Calibri"/>
        <family val="2"/>
        <scheme val="minor"/>
      </rPr>
      <t>п. 1</t>
    </r>
    <r>
      <rPr>
        <sz val="11"/>
        <color theme="1"/>
        <rFont val="Calibri"/>
        <family val="2"/>
        <scheme val="minor"/>
      </rPr>
      <t xml:space="preserve"> + </t>
    </r>
    <r>
      <rPr>
        <sz val="11"/>
        <color rgb="FF0000FF"/>
        <rFont val="Calibri"/>
        <family val="2"/>
        <scheme val="minor"/>
      </rPr>
      <t>п. 2</t>
    </r>
    <r>
      <rPr>
        <sz val="11"/>
        <color theme="1"/>
        <rFont val="Calibri"/>
        <family val="2"/>
        <scheme val="minor"/>
      </rPr>
      <t xml:space="preserve"> - </t>
    </r>
    <r>
      <rPr>
        <sz val="11"/>
        <color rgb="FF0000FF"/>
        <rFont val="Calibri"/>
        <family val="2"/>
        <scheme val="minor"/>
      </rPr>
      <t>п. 3</t>
    </r>
    <r>
      <rPr>
        <sz val="11"/>
        <color theme="1"/>
        <rFont val="Calibri"/>
        <family val="2"/>
        <scheme val="minor"/>
      </rPr>
      <t>)</t>
    </r>
  </si>
  <si>
    <t xml:space="preserve">"ЭЛЕКТРОСЕТЬ" на 2018 год </t>
  </si>
  <si>
    <t>Установленные тарифы на 2017 год</t>
  </si>
  <si>
    <t>Предлагаемые тарифы на 2018 год с учетом индекса-дефлятора 1,04</t>
  </si>
  <si>
    <t xml:space="preserve"> </t>
  </si>
  <si>
    <t>Предлагаемые тарифы на 2018 год с учетом индекса-дефлятора 1,055</t>
  </si>
  <si>
    <t>МУП "Электросеть"  на 2018 год</t>
  </si>
  <si>
    <t>Фактические данные за предыдущий период регулирования за 2016 год.</t>
  </si>
  <si>
    <t>Расчетные (фактические) данные за предыдущий период регулирования 2016 год</t>
  </si>
  <si>
    <r>
      <t xml:space="preserve">Плановые показатели на следующий период регулирования </t>
    </r>
    <r>
      <rPr>
        <b/>
        <sz val="11"/>
        <color theme="1"/>
        <rFont val="Calibri"/>
        <family val="2"/>
        <charset val="204"/>
        <scheme val="minor"/>
      </rPr>
      <t>2018</t>
    </r>
    <r>
      <rPr>
        <sz val="11"/>
        <color theme="1"/>
        <rFont val="Calibri"/>
        <family val="2"/>
        <scheme val="minor"/>
      </rPr>
      <t xml:space="preserve">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</si>
</sst>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/>
    <xf numFmtId="49" fontId="0" fillId="0" borderId="0" xfId="0" applyNumberFormat="1"/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0" borderId="0" xfId="0" applyFont="1" applyFill="1" applyBorder="1" applyAlignment="1">
      <alignment vertical="top" wrapText="1"/>
    </xf>
    <xf numFmtId="0" fontId="0" fillId="2" borderId="0" xfId="0" applyFont="1" applyFill="1"/>
    <xf numFmtId="0" fontId="0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right" vertical="center"/>
    </xf>
    <xf numFmtId="0" fontId="3" fillId="2" borderId="0" xfId="1" applyFont="1" applyFill="1" applyAlignment="1">
      <alignment horizontal="left" vertical="center"/>
    </xf>
    <xf numFmtId="0" fontId="0" fillId="2" borderId="0" xfId="0" applyFont="1" applyFill="1" applyAlignment="1">
      <alignment horizontal="justify" vertical="center"/>
    </xf>
    <xf numFmtId="0" fontId="4" fillId="2" borderId="0" xfId="0" applyFont="1" applyFill="1"/>
    <xf numFmtId="0" fontId="0" fillId="2" borderId="9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vertical="center" wrapText="1"/>
    </xf>
    <xf numFmtId="2" fontId="0" fillId="2" borderId="7" xfId="0" applyNumberFormat="1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vertical="center" wrapText="1"/>
    </xf>
    <xf numFmtId="2" fontId="5" fillId="2" borderId="10" xfId="0" applyNumberFormat="1" applyFont="1" applyFill="1" applyBorder="1" applyAlignment="1">
      <alignment horizontal="center" vertical="center" wrapText="1"/>
    </xf>
    <xf numFmtId="2" fontId="5" fillId="2" borderId="9" xfId="0" applyNumberFormat="1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2" fontId="0" fillId="2" borderId="9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4B81B9965B8BF13DF5A1F6D3388375B3021A70C21B13A9A142817E6BD37A864AC1B0F519F06913C7ODiFG" TargetMode="External"/><Relationship Id="rId1" Type="http://schemas.openxmlformats.org/officeDocument/2006/relationships/hyperlink" Target="consultantplus://offline/ref=4B81B9965B8BF13DF5A1F6D3388375B3021873C01712A9A142817E6BD37A864AC1B0F51AOFi6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16" workbookViewId="0">
      <selection activeCell="J19" sqref="J19"/>
    </sheetView>
  </sheetViews>
  <sheetFormatPr defaultRowHeight="14.5" x14ac:dyDescent="0.35"/>
  <cols>
    <col min="1" max="1" width="4.6328125" customWidth="1"/>
    <col min="2" max="2" width="27.81640625" customWidth="1"/>
    <col min="3" max="4" width="14.453125" customWidth="1"/>
    <col min="5" max="5" width="12.81640625" customWidth="1"/>
    <col min="6" max="6" width="15.54296875" customWidth="1"/>
    <col min="7" max="8" width="14.453125" customWidth="1"/>
  </cols>
  <sheetData>
    <row r="1" spans="1:8" x14ac:dyDescent="0.35">
      <c r="E1" t="s">
        <v>97</v>
      </c>
      <c r="G1" t="s">
        <v>2</v>
      </c>
    </row>
    <row r="2" spans="1:8" x14ac:dyDescent="0.35">
      <c r="A2" s="38" t="s">
        <v>3</v>
      </c>
      <c r="B2" s="38"/>
      <c r="C2" s="38"/>
      <c r="D2" s="38"/>
      <c r="E2" s="38"/>
      <c r="F2" s="38"/>
      <c r="G2" s="38"/>
      <c r="H2" s="38"/>
    </row>
    <row r="3" spans="1:8" x14ac:dyDescent="0.35">
      <c r="A3" s="38" t="s">
        <v>4</v>
      </c>
      <c r="B3" s="38"/>
      <c r="C3" s="38"/>
      <c r="D3" s="38"/>
      <c r="E3" s="38"/>
      <c r="F3" s="38"/>
      <c r="G3" s="38"/>
      <c r="H3" s="38"/>
    </row>
    <row r="4" spans="1:8" x14ac:dyDescent="0.35">
      <c r="A4" s="39" t="s">
        <v>5</v>
      </c>
      <c r="B4" s="39"/>
      <c r="C4" s="39"/>
      <c r="D4" s="39"/>
      <c r="E4" s="39"/>
      <c r="F4" s="39"/>
      <c r="G4" s="39"/>
      <c r="H4" s="39"/>
    </row>
    <row r="5" spans="1:8" x14ac:dyDescent="0.35">
      <c r="A5" s="39" t="s">
        <v>94</v>
      </c>
      <c r="B5" s="39"/>
      <c r="C5" s="39"/>
      <c r="D5" s="39"/>
      <c r="E5" s="39"/>
      <c r="F5" s="39"/>
      <c r="G5" s="39"/>
      <c r="H5" s="39"/>
    </row>
    <row r="6" spans="1:8" x14ac:dyDescent="0.35">
      <c r="E6" t="s">
        <v>6</v>
      </c>
    </row>
    <row r="7" spans="1:8" ht="26" customHeight="1" x14ac:dyDescent="0.35">
      <c r="A7" s="41" t="s">
        <v>13</v>
      </c>
      <c r="B7" s="40"/>
      <c r="C7" s="37" t="s">
        <v>95</v>
      </c>
      <c r="D7" s="37"/>
      <c r="E7" s="37"/>
      <c r="F7" s="34" t="s">
        <v>96</v>
      </c>
      <c r="G7" s="34"/>
      <c r="H7" s="34"/>
    </row>
    <row r="8" spans="1:8" ht="27" customHeight="1" x14ac:dyDescent="0.35">
      <c r="A8" s="41"/>
      <c r="B8" s="40"/>
      <c r="C8" s="35" t="s">
        <v>11</v>
      </c>
      <c r="D8" s="36"/>
      <c r="E8" s="5" t="s">
        <v>12</v>
      </c>
      <c r="F8" s="35" t="s">
        <v>11</v>
      </c>
      <c r="G8" s="36"/>
      <c r="H8" s="5" t="s">
        <v>12</v>
      </c>
    </row>
    <row r="9" spans="1:8" x14ac:dyDescent="0.35">
      <c r="A9" s="41"/>
      <c r="B9" s="40"/>
      <c r="C9" s="37" t="s">
        <v>10</v>
      </c>
      <c r="D9" s="37"/>
      <c r="E9" s="37"/>
      <c r="F9" s="37" t="s">
        <v>10</v>
      </c>
      <c r="G9" s="37"/>
      <c r="H9" s="37"/>
    </row>
    <row r="10" spans="1:8" ht="39.5" x14ac:dyDescent="0.35">
      <c r="A10" s="41"/>
      <c r="B10" s="40"/>
      <c r="C10" s="5" t="s">
        <v>7</v>
      </c>
      <c r="D10" s="5" t="s">
        <v>8</v>
      </c>
      <c r="E10" s="5" t="s">
        <v>9</v>
      </c>
      <c r="F10" s="5" t="s">
        <v>7</v>
      </c>
      <c r="G10" s="5" t="s">
        <v>8</v>
      </c>
      <c r="H10" s="5" t="s">
        <v>9</v>
      </c>
    </row>
    <row r="11" spans="1:8" ht="43.5" customHeight="1" x14ac:dyDescent="0.35">
      <c r="A11" s="1"/>
      <c r="B11" s="6" t="s">
        <v>14</v>
      </c>
      <c r="C11" s="2">
        <f>C13+C16+C17+C23</f>
        <v>993.19999999999993</v>
      </c>
      <c r="D11" s="2">
        <f>D13+D16+D17+D23-0.01</f>
        <v>1886.26</v>
      </c>
      <c r="E11" s="2">
        <f>E13+E16+E17+E23+E19-0.01</f>
        <v>2851.6499999999996</v>
      </c>
      <c r="F11" s="2">
        <f>F13+F16+F17+F23</f>
        <v>290.22239999999999</v>
      </c>
      <c r="G11" s="2">
        <f t="shared" ref="G11" si="0">G13+G16+G17+G23</f>
        <v>121.3784</v>
      </c>
      <c r="H11" s="2">
        <f>H13+H16+H17+H23+H19</f>
        <v>11.616800000000001</v>
      </c>
    </row>
    <row r="12" spans="1:8" x14ac:dyDescent="0.35">
      <c r="A12" s="1"/>
      <c r="B12" s="1" t="s">
        <v>15</v>
      </c>
      <c r="C12" s="1"/>
      <c r="D12" s="1"/>
      <c r="E12" s="1"/>
      <c r="F12" s="1"/>
      <c r="G12" s="1"/>
      <c r="H12" s="1"/>
    </row>
    <row r="13" spans="1:8" ht="56.5" customHeight="1" x14ac:dyDescent="0.35">
      <c r="A13" s="1">
        <v>1</v>
      </c>
      <c r="B13" s="3" t="s">
        <v>16</v>
      </c>
      <c r="C13" s="4">
        <v>63.41</v>
      </c>
      <c r="D13" s="4">
        <v>26.52</v>
      </c>
      <c r="E13" s="4">
        <v>2.54</v>
      </c>
      <c r="F13" s="10">
        <f>C13*1.04</f>
        <v>65.946399999999997</v>
      </c>
      <c r="G13" s="10">
        <f t="shared" ref="G13:H13" si="1">D13*1.04</f>
        <v>27.5808</v>
      </c>
      <c r="H13" s="10">
        <f t="shared" si="1"/>
        <v>2.6415999999999999</v>
      </c>
    </row>
    <row r="14" spans="1:8" ht="75" customHeight="1" x14ac:dyDescent="0.35">
      <c r="A14" s="1">
        <v>2</v>
      </c>
      <c r="B14" s="3" t="s">
        <v>17</v>
      </c>
      <c r="C14" s="4">
        <v>0</v>
      </c>
      <c r="D14" s="4">
        <v>0</v>
      </c>
      <c r="E14" s="4">
        <v>0</v>
      </c>
      <c r="F14" s="10">
        <f t="shared" ref="F14:F23" si="2">C14*1.04</f>
        <v>0</v>
      </c>
      <c r="G14" s="10">
        <f t="shared" ref="G14:G23" si="3">D14*1.04</f>
        <v>0</v>
      </c>
      <c r="H14" s="10">
        <f t="shared" ref="H14:H23" si="4">E14*1.04</f>
        <v>0</v>
      </c>
    </row>
    <row r="15" spans="1:8" ht="65" customHeight="1" x14ac:dyDescent="0.35">
      <c r="A15" s="1">
        <v>3</v>
      </c>
      <c r="B15" s="3" t="s">
        <v>0</v>
      </c>
      <c r="C15" s="4"/>
      <c r="D15" s="4"/>
      <c r="E15" s="4"/>
      <c r="F15" s="10">
        <f t="shared" si="2"/>
        <v>0</v>
      </c>
      <c r="G15" s="10">
        <f t="shared" si="3"/>
        <v>0</v>
      </c>
      <c r="H15" s="10">
        <f t="shared" si="4"/>
        <v>0</v>
      </c>
    </row>
    <row r="16" spans="1:8" ht="34" customHeight="1" x14ac:dyDescent="0.35">
      <c r="A16" s="7" t="s">
        <v>18</v>
      </c>
      <c r="B16" s="4" t="s">
        <v>22</v>
      </c>
      <c r="C16" s="4">
        <v>345.49</v>
      </c>
      <c r="D16" s="4">
        <v>746.64</v>
      </c>
      <c r="E16" s="4">
        <v>646.27</v>
      </c>
      <c r="F16" s="10">
        <v>0</v>
      </c>
      <c r="G16" s="10">
        <v>0</v>
      </c>
      <c r="H16" s="10">
        <v>0</v>
      </c>
    </row>
    <row r="17" spans="1:8" ht="28.5" customHeight="1" x14ac:dyDescent="0.35">
      <c r="A17" s="7" t="s">
        <v>19</v>
      </c>
      <c r="B17" s="4" t="s">
        <v>21</v>
      </c>
      <c r="C17" s="4">
        <v>368.65</v>
      </c>
      <c r="D17" s="4">
        <v>1022.92</v>
      </c>
      <c r="E17" s="4">
        <v>992.63</v>
      </c>
      <c r="F17" s="10">
        <v>0</v>
      </c>
      <c r="G17" s="10">
        <v>0</v>
      </c>
      <c r="H17" s="10">
        <v>0</v>
      </c>
    </row>
    <row r="18" spans="1:8" ht="28" x14ac:dyDescent="0.35">
      <c r="A18" s="7" t="s">
        <v>20</v>
      </c>
      <c r="B18" s="4" t="s">
        <v>1</v>
      </c>
      <c r="C18" s="4">
        <v>0</v>
      </c>
      <c r="D18" s="4">
        <v>0</v>
      </c>
      <c r="E18" s="4">
        <v>0</v>
      </c>
      <c r="F18" s="10">
        <f t="shared" si="2"/>
        <v>0</v>
      </c>
      <c r="G18" s="10">
        <f t="shared" si="3"/>
        <v>0</v>
      </c>
      <c r="H18" s="10">
        <f t="shared" si="4"/>
        <v>0</v>
      </c>
    </row>
    <row r="19" spans="1:8" ht="109.5" customHeight="1" x14ac:dyDescent="0.35">
      <c r="A19" s="7" t="s">
        <v>24</v>
      </c>
      <c r="B19" s="3" t="s">
        <v>23</v>
      </c>
      <c r="C19" s="9">
        <v>0</v>
      </c>
      <c r="D19" s="9">
        <v>0</v>
      </c>
      <c r="E19" s="9">
        <v>1201.5899999999999</v>
      </c>
      <c r="F19" s="10">
        <f t="shared" si="2"/>
        <v>0</v>
      </c>
      <c r="G19" s="10">
        <f t="shared" si="3"/>
        <v>0</v>
      </c>
      <c r="H19" s="10">
        <v>0</v>
      </c>
    </row>
    <row r="20" spans="1:8" ht="51" customHeight="1" x14ac:dyDescent="0.35">
      <c r="A20" s="7" t="s">
        <v>25</v>
      </c>
      <c r="B20" s="4" t="s">
        <v>26</v>
      </c>
      <c r="C20" s="4">
        <v>0</v>
      </c>
      <c r="D20" s="4">
        <v>0</v>
      </c>
      <c r="E20" s="4">
        <v>0</v>
      </c>
      <c r="F20" s="10">
        <f t="shared" si="2"/>
        <v>0</v>
      </c>
      <c r="G20" s="10">
        <f t="shared" si="3"/>
        <v>0</v>
      </c>
      <c r="H20" s="10">
        <f t="shared" si="4"/>
        <v>0</v>
      </c>
    </row>
    <row r="21" spans="1:8" ht="45.5" customHeight="1" x14ac:dyDescent="0.35">
      <c r="A21" s="7">
        <v>4</v>
      </c>
      <c r="B21" s="3" t="s">
        <v>27</v>
      </c>
      <c r="C21" s="4">
        <v>0</v>
      </c>
      <c r="D21" s="4">
        <v>0</v>
      </c>
      <c r="E21" s="4">
        <v>0</v>
      </c>
      <c r="F21" s="10">
        <f t="shared" si="2"/>
        <v>0</v>
      </c>
      <c r="G21" s="10">
        <f t="shared" si="3"/>
        <v>0</v>
      </c>
      <c r="H21" s="10">
        <f t="shared" si="4"/>
        <v>0</v>
      </c>
    </row>
    <row r="22" spans="1:8" ht="100.5" customHeight="1" x14ac:dyDescent="0.35">
      <c r="A22" s="7">
        <v>5</v>
      </c>
      <c r="B22" s="3" t="s">
        <v>28</v>
      </c>
      <c r="C22" s="4">
        <v>0</v>
      </c>
      <c r="D22" s="4">
        <v>0</v>
      </c>
      <c r="E22" s="4">
        <v>0</v>
      </c>
      <c r="F22" s="10">
        <f t="shared" si="2"/>
        <v>0</v>
      </c>
      <c r="G22" s="10">
        <f t="shared" si="3"/>
        <v>0</v>
      </c>
      <c r="H22" s="10">
        <f t="shared" si="4"/>
        <v>0</v>
      </c>
    </row>
    <row r="23" spans="1:8" ht="76" customHeight="1" x14ac:dyDescent="0.35">
      <c r="A23" s="7">
        <v>6</v>
      </c>
      <c r="B23" s="3" t="s">
        <v>29</v>
      </c>
      <c r="C23" s="4">
        <v>215.65</v>
      </c>
      <c r="D23" s="4">
        <v>90.19</v>
      </c>
      <c r="E23" s="4">
        <v>8.6300000000000008</v>
      </c>
      <c r="F23" s="10">
        <f t="shared" si="2"/>
        <v>224.27600000000001</v>
      </c>
      <c r="G23" s="10">
        <f t="shared" si="3"/>
        <v>93.797600000000003</v>
      </c>
      <c r="H23" s="10">
        <f t="shared" si="4"/>
        <v>8.975200000000001</v>
      </c>
    </row>
    <row r="24" spans="1:8" x14ac:dyDescent="0.35">
      <c r="A24" s="8"/>
    </row>
    <row r="25" spans="1:8" x14ac:dyDescent="0.35">
      <c r="A25" s="8"/>
    </row>
    <row r="26" spans="1:8" x14ac:dyDescent="0.35">
      <c r="B26" s="11" t="s">
        <v>44</v>
      </c>
      <c r="C26" t="s">
        <v>45</v>
      </c>
    </row>
  </sheetData>
  <mergeCells count="12">
    <mergeCell ref="F7:H7"/>
    <mergeCell ref="F8:G8"/>
    <mergeCell ref="F9:H9"/>
    <mergeCell ref="A2:H2"/>
    <mergeCell ref="A3:H3"/>
    <mergeCell ref="A4:H4"/>
    <mergeCell ref="A5:H5"/>
    <mergeCell ref="C9:E9"/>
    <mergeCell ref="C7:E7"/>
    <mergeCell ref="C8:D8"/>
    <mergeCell ref="B7:B10"/>
    <mergeCell ref="A7:A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opLeftCell="A7" workbookViewId="0">
      <selection activeCell="F15" sqref="F15"/>
    </sheetView>
  </sheetViews>
  <sheetFormatPr defaultRowHeight="14.5" x14ac:dyDescent="0.35"/>
  <cols>
    <col min="1" max="1" width="4.6328125" customWidth="1"/>
    <col min="2" max="2" width="27.81640625" customWidth="1"/>
    <col min="3" max="4" width="14.453125" customWidth="1"/>
    <col min="5" max="5" width="12.81640625" customWidth="1"/>
    <col min="6" max="6" width="15.54296875" customWidth="1"/>
    <col min="7" max="8" width="14.453125" customWidth="1"/>
  </cols>
  <sheetData>
    <row r="1" spans="1:8" x14ac:dyDescent="0.35">
      <c r="G1" t="s">
        <v>30</v>
      </c>
    </row>
    <row r="2" spans="1:8" x14ac:dyDescent="0.35">
      <c r="A2" s="38" t="s">
        <v>31</v>
      </c>
      <c r="B2" s="38"/>
      <c r="C2" s="38"/>
      <c r="D2" s="38"/>
      <c r="E2" s="38"/>
      <c r="F2" s="38"/>
      <c r="G2" s="38"/>
      <c r="H2" s="38"/>
    </row>
    <row r="3" spans="1:8" x14ac:dyDescent="0.35">
      <c r="A3" s="38" t="s">
        <v>32</v>
      </c>
      <c r="B3" s="38"/>
      <c r="C3" s="38"/>
      <c r="D3" s="38"/>
      <c r="E3" s="38"/>
      <c r="F3" s="38"/>
      <c r="G3" s="38"/>
      <c r="H3" s="38"/>
    </row>
    <row r="4" spans="1:8" x14ac:dyDescent="0.35">
      <c r="A4" s="38" t="s">
        <v>33</v>
      </c>
      <c r="B4" s="38"/>
      <c r="C4" s="38"/>
      <c r="D4" s="38"/>
      <c r="E4" s="38"/>
      <c r="F4" s="38"/>
      <c r="G4" s="38"/>
      <c r="H4" s="38"/>
    </row>
    <row r="5" spans="1:8" x14ac:dyDescent="0.35">
      <c r="A5" s="38" t="s">
        <v>34</v>
      </c>
      <c r="B5" s="38"/>
      <c r="C5" s="38"/>
      <c r="D5" s="38"/>
      <c r="E5" s="38"/>
      <c r="F5" s="38"/>
      <c r="G5" s="38"/>
      <c r="H5" s="38"/>
    </row>
    <row r="6" spans="1:8" x14ac:dyDescent="0.35">
      <c r="A6" s="38" t="s">
        <v>35</v>
      </c>
      <c r="B6" s="38"/>
      <c r="C6" s="38"/>
      <c r="D6" s="38"/>
      <c r="E6" s="38"/>
      <c r="F6" s="38"/>
      <c r="G6" s="38"/>
      <c r="H6" s="38"/>
    </row>
    <row r="7" spans="1:8" x14ac:dyDescent="0.35">
      <c r="A7" s="38" t="s">
        <v>36</v>
      </c>
      <c r="B7" s="38"/>
      <c r="C7" s="38"/>
      <c r="D7" s="38"/>
      <c r="E7" s="38"/>
      <c r="F7" s="38"/>
      <c r="G7" s="38"/>
      <c r="H7" s="38"/>
    </row>
    <row r="8" spans="1:8" x14ac:dyDescent="0.35">
      <c r="A8" s="39" t="s">
        <v>5</v>
      </c>
      <c r="B8" s="39"/>
      <c r="C8" s="39"/>
      <c r="D8" s="39"/>
      <c r="E8" s="39"/>
      <c r="F8" s="39"/>
      <c r="G8" s="39"/>
      <c r="H8" s="39"/>
    </row>
    <row r="9" spans="1:8" x14ac:dyDescent="0.35">
      <c r="A9" s="39" t="s">
        <v>94</v>
      </c>
      <c r="B9" s="39"/>
      <c r="C9" s="39"/>
      <c r="D9" s="39"/>
      <c r="E9" s="39"/>
      <c r="F9" s="39"/>
      <c r="G9" s="39"/>
      <c r="H9" s="39"/>
    </row>
    <row r="10" spans="1:8" x14ac:dyDescent="0.35">
      <c r="E10" t="s">
        <v>6</v>
      </c>
    </row>
    <row r="11" spans="1:8" ht="26" customHeight="1" x14ac:dyDescent="0.35">
      <c r="A11" s="41" t="s">
        <v>13</v>
      </c>
      <c r="B11" s="40"/>
      <c r="C11" s="37" t="s">
        <v>95</v>
      </c>
      <c r="D11" s="37"/>
      <c r="E11" s="37"/>
      <c r="F11" s="34" t="s">
        <v>98</v>
      </c>
      <c r="G11" s="34"/>
      <c r="H11" s="34"/>
    </row>
    <row r="12" spans="1:8" ht="27" customHeight="1" x14ac:dyDescent="0.35">
      <c r="A12" s="41"/>
      <c r="B12" s="40"/>
      <c r="C12" s="35" t="s">
        <v>11</v>
      </c>
      <c r="D12" s="36"/>
      <c r="E12" s="5" t="s">
        <v>12</v>
      </c>
      <c r="F12" s="35" t="s">
        <v>11</v>
      </c>
      <c r="G12" s="36"/>
      <c r="H12" s="5" t="s">
        <v>12</v>
      </c>
    </row>
    <row r="13" spans="1:8" x14ac:dyDescent="0.35">
      <c r="A13" s="41"/>
      <c r="B13" s="40"/>
      <c r="C13" s="37" t="s">
        <v>10</v>
      </c>
      <c r="D13" s="37"/>
      <c r="E13" s="37"/>
      <c r="F13" s="37" t="s">
        <v>10</v>
      </c>
      <c r="G13" s="37"/>
      <c r="H13" s="37"/>
    </row>
    <row r="14" spans="1:8" ht="39.5" x14ac:dyDescent="0.35">
      <c r="A14" s="41"/>
      <c r="B14" s="40"/>
      <c r="C14" s="5" t="s">
        <v>7</v>
      </c>
      <c r="D14" s="5" t="s">
        <v>8</v>
      </c>
      <c r="E14" s="5" t="s">
        <v>9</v>
      </c>
      <c r="F14" s="5" t="s">
        <v>7</v>
      </c>
      <c r="G14" s="5" t="s">
        <v>8</v>
      </c>
      <c r="H14" s="5" t="s">
        <v>9</v>
      </c>
    </row>
    <row r="15" spans="1:8" ht="43.5" customHeight="1" x14ac:dyDescent="0.35">
      <c r="A15" s="1"/>
      <c r="B15" s="6" t="s">
        <v>37</v>
      </c>
      <c r="C15" s="2">
        <f>C17+C20</f>
        <v>279.06</v>
      </c>
      <c r="D15" s="2">
        <f t="shared" ref="D15:H15" si="0">D17+D20</f>
        <v>116.71</v>
      </c>
      <c r="E15" s="2">
        <f>E17+E20-0.01</f>
        <v>11.160000000000002</v>
      </c>
      <c r="F15" s="2">
        <f t="shared" si="0"/>
        <v>290.22239999999999</v>
      </c>
      <c r="G15" s="2">
        <f t="shared" si="0"/>
        <v>121.3784</v>
      </c>
      <c r="H15" s="2">
        <f t="shared" si="0"/>
        <v>11.616800000000001</v>
      </c>
    </row>
    <row r="16" spans="1:8" x14ac:dyDescent="0.35">
      <c r="A16" s="1"/>
      <c r="B16" s="1" t="s">
        <v>15</v>
      </c>
      <c r="C16" s="1"/>
      <c r="D16" s="1"/>
      <c r="E16" s="1"/>
      <c r="F16" s="1"/>
      <c r="G16" s="1"/>
      <c r="H16" s="1"/>
    </row>
    <row r="17" spans="1:8" ht="56.5" customHeight="1" x14ac:dyDescent="0.35">
      <c r="A17" s="1">
        <v>1</v>
      </c>
      <c r="B17" s="3" t="s">
        <v>39</v>
      </c>
      <c r="C17" s="4">
        <v>63.41</v>
      </c>
      <c r="D17" s="4">
        <v>26.52</v>
      </c>
      <c r="E17" s="4">
        <v>2.54</v>
      </c>
      <c r="F17" s="10">
        <f>C17*1.04</f>
        <v>65.946399999999997</v>
      </c>
      <c r="G17" s="10">
        <f t="shared" ref="G17:H17" si="1">D17*1.04</f>
        <v>27.5808</v>
      </c>
      <c r="H17" s="10">
        <f t="shared" si="1"/>
        <v>2.6415999999999999</v>
      </c>
    </row>
    <row r="18" spans="1:8" ht="50.5" customHeight="1" x14ac:dyDescent="0.35">
      <c r="A18" s="7" t="s">
        <v>42</v>
      </c>
      <c r="B18" s="3" t="s">
        <v>40</v>
      </c>
      <c r="C18" s="4">
        <v>0</v>
      </c>
      <c r="D18" s="4">
        <v>0</v>
      </c>
      <c r="E18" s="4">
        <v>0</v>
      </c>
      <c r="F18" s="10">
        <f t="shared" ref="F18:F20" si="2">C18*1.04</f>
        <v>0</v>
      </c>
      <c r="G18" s="10">
        <f t="shared" ref="G18:G20" si="3">D18*1.04</f>
        <v>0</v>
      </c>
      <c r="H18" s="10">
        <f t="shared" ref="H18:H20" si="4">E18*1.04</f>
        <v>0</v>
      </c>
    </row>
    <row r="19" spans="1:8" ht="100.5" customHeight="1" x14ac:dyDescent="0.35">
      <c r="A19" s="7" t="s">
        <v>38</v>
      </c>
      <c r="B19" s="3" t="s">
        <v>41</v>
      </c>
      <c r="C19" s="4">
        <v>0</v>
      </c>
      <c r="D19" s="4">
        <v>0</v>
      </c>
      <c r="E19" s="4">
        <v>0</v>
      </c>
      <c r="F19" s="10">
        <f t="shared" si="2"/>
        <v>0</v>
      </c>
      <c r="G19" s="10">
        <f t="shared" si="3"/>
        <v>0</v>
      </c>
      <c r="H19" s="10">
        <f t="shared" si="4"/>
        <v>0</v>
      </c>
    </row>
    <row r="20" spans="1:8" ht="131.5" customHeight="1" x14ac:dyDescent="0.35">
      <c r="A20" s="7"/>
      <c r="B20" s="3" t="s">
        <v>43</v>
      </c>
      <c r="C20" s="4">
        <v>215.65</v>
      </c>
      <c r="D20" s="4">
        <v>90.19</v>
      </c>
      <c r="E20" s="4">
        <v>8.6300000000000008</v>
      </c>
      <c r="F20" s="10">
        <f t="shared" si="2"/>
        <v>224.27600000000001</v>
      </c>
      <c r="G20" s="10">
        <f t="shared" si="3"/>
        <v>93.797600000000003</v>
      </c>
      <c r="H20" s="10">
        <f t="shared" si="4"/>
        <v>8.975200000000001</v>
      </c>
    </row>
    <row r="21" spans="1:8" x14ac:dyDescent="0.35">
      <c r="A21" s="8"/>
    </row>
    <row r="22" spans="1:8" x14ac:dyDescent="0.35">
      <c r="A22" s="8"/>
      <c r="B22" s="11" t="s">
        <v>44</v>
      </c>
      <c r="C22" t="s">
        <v>45</v>
      </c>
    </row>
  </sheetData>
  <mergeCells count="16">
    <mergeCell ref="A2:H2"/>
    <mergeCell ref="A3:H3"/>
    <mergeCell ref="A8:H8"/>
    <mergeCell ref="A9:H9"/>
    <mergeCell ref="A11:A14"/>
    <mergeCell ref="B11:B14"/>
    <mergeCell ref="C11:E11"/>
    <mergeCell ref="F11:H11"/>
    <mergeCell ref="C12:D12"/>
    <mergeCell ref="F12:G12"/>
    <mergeCell ref="C13:E13"/>
    <mergeCell ref="F13:H13"/>
    <mergeCell ref="A4:H4"/>
    <mergeCell ref="A5:H5"/>
    <mergeCell ref="A6:H6"/>
    <mergeCell ref="A7:H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topLeftCell="A29" workbookViewId="0">
      <selection activeCell="J29" sqref="J29"/>
    </sheetView>
  </sheetViews>
  <sheetFormatPr defaultRowHeight="14.5" x14ac:dyDescent="0.35"/>
  <cols>
    <col min="1" max="1" width="4.54296875" style="12" customWidth="1"/>
    <col min="2" max="2" width="42.1796875" style="12" customWidth="1"/>
    <col min="3" max="3" width="10.26953125" style="12" customWidth="1"/>
    <col min="4" max="4" width="10.54296875" style="12" customWidth="1"/>
    <col min="5" max="5" width="11.54296875" style="12" customWidth="1"/>
    <col min="6" max="6" width="9.08984375" style="12" customWidth="1"/>
    <col min="7" max="7" width="9.90625" style="12" customWidth="1"/>
    <col min="8" max="8" width="9.81640625" style="12" customWidth="1"/>
    <col min="9" max="9" width="9.54296875" style="12" customWidth="1"/>
    <col min="10" max="10" width="11.08984375" style="12" customWidth="1"/>
    <col min="11" max="11" width="9.36328125" style="12" customWidth="1"/>
    <col min="12" max="16384" width="8.7265625" style="12"/>
  </cols>
  <sheetData>
    <row r="1" spans="1:11" x14ac:dyDescent="0.35">
      <c r="G1" s="13" t="s">
        <v>2</v>
      </c>
    </row>
    <row r="2" spans="1:11" x14ac:dyDescent="0.35">
      <c r="A2" s="14"/>
      <c r="F2" s="15"/>
      <c r="G2" s="15" t="s">
        <v>46</v>
      </c>
    </row>
    <row r="3" spans="1:11" x14ac:dyDescent="0.35">
      <c r="A3" s="14"/>
      <c r="F3" s="13"/>
      <c r="G3" s="13" t="s">
        <v>47</v>
      </c>
    </row>
    <row r="4" spans="1:11" x14ac:dyDescent="0.35">
      <c r="A4" s="14"/>
      <c r="F4" s="13"/>
      <c r="G4" s="13" t="s">
        <v>48</v>
      </c>
    </row>
    <row r="5" spans="1:11" x14ac:dyDescent="0.35">
      <c r="A5" s="16"/>
      <c r="F5" s="13"/>
      <c r="G5" s="13" t="s">
        <v>49</v>
      </c>
    </row>
    <row r="6" spans="1:11" x14ac:dyDescent="0.35">
      <c r="A6" s="47" t="s">
        <v>50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1" x14ac:dyDescent="0.35">
      <c r="A7" s="47" t="s">
        <v>51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8" spans="1:11" x14ac:dyDescent="0.35">
      <c r="A8" s="47" t="s">
        <v>52</v>
      </c>
      <c r="B8" s="47"/>
      <c r="C8" s="47"/>
      <c r="D8" s="47"/>
      <c r="E8" s="47"/>
      <c r="F8" s="47"/>
      <c r="G8" s="47"/>
      <c r="H8" s="47"/>
      <c r="I8" s="47"/>
      <c r="J8" s="47"/>
      <c r="K8" s="47"/>
    </row>
    <row r="9" spans="1:11" x14ac:dyDescent="0.35">
      <c r="A9" s="47" t="s">
        <v>53</v>
      </c>
      <c r="B9" s="47"/>
      <c r="C9" s="47"/>
      <c r="D9" s="47"/>
      <c r="E9" s="47"/>
      <c r="F9" s="47"/>
      <c r="G9" s="47"/>
      <c r="H9" s="47"/>
      <c r="I9" s="47"/>
      <c r="J9" s="47"/>
      <c r="K9" s="47"/>
    </row>
    <row r="10" spans="1:11" x14ac:dyDescent="0.35">
      <c r="A10" s="47" t="s">
        <v>54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</row>
    <row r="11" spans="1:11" x14ac:dyDescent="0.35">
      <c r="A11" s="47" t="s">
        <v>55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1" x14ac:dyDescent="0.35">
      <c r="A12" s="16"/>
      <c r="D12" s="17" t="s">
        <v>99</v>
      </c>
    </row>
    <row r="13" spans="1:11" ht="15" thickBot="1" x14ac:dyDescent="0.4">
      <c r="A13" s="14"/>
      <c r="J13" s="14" t="s">
        <v>6</v>
      </c>
    </row>
    <row r="14" spans="1:11" ht="43.5" customHeight="1" thickBot="1" x14ac:dyDescent="0.4">
      <c r="A14" s="42" t="s">
        <v>56</v>
      </c>
      <c r="B14" s="42" t="s">
        <v>57</v>
      </c>
      <c r="C14" s="44" t="s">
        <v>100</v>
      </c>
      <c r="D14" s="45"/>
      <c r="E14" s="46"/>
      <c r="F14" s="44" t="s">
        <v>101</v>
      </c>
      <c r="G14" s="45"/>
      <c r="H14" s="46"/>
      <c r="I14" s="44" t="s">
        <v>102</v>
      </c>
      <c r="J14" s="45"/>
      <c r="K14" s="46"/>
    </row>
    <row r="15" spans="1:11" ht="100" customHeight="1" thickBot="1" x14ac:dyDescent="0.4">
      <c r="A15" s="43"/>
      <c r="B15" s="43"/>
      <c r="C15" s="18" t="s">
        <v>58</v>
      </c>
      <c r="D15" s="18" t="s">
        <v>59</v>
      </c>
      <c r="E15" s="18" t="s">
        <v>60</v>
      </c>
      <c r="F15" s="18" t="s">
        <v>61</v>
      </c>
      <c r="G15" s="18" t="s">
        <v>59</v>
      </c>
      <c r="H15" s="18" t="s">
        <v>62</v>
      </c>
      <c r="I15" s="18" t="s">
        <v>61</v>
      </c>
      <c r="J15" s="18" t="s">
        <v>59</v>
      </c>
      <c r="K15" s="18" t="s">
        <v>62</v>
      </c>
    </row>
    <row r="16" spans="1:11" ht="15" thickBot="1" x14ac:dyDescent="0.4">
      <c r="A16" s="19">
        <v>1</v>
      </c>
      <c r="B16" s="18">
        <v>2</v>
      </c>
      <c r="C16" s="18">
        <v>3</v>
      </c>
      <c r="D16" s="18">
        <v>4</v>
      </c>
      <c r="E16" s="18">
        <v>5</v>
      </c>
      <c r="F16" s="18">
        <v>6</v>
      </c>
      <c r="G16" s="18">
        <v>7</v>
      </c>
      <c r="H16" s="18">
        <v>8</v>
      </c>
      <c r="I16" s="18">
        <v>9</v>
      </c>
      <c r="J16" s="18">
        <v>10</v>
      </c>
      <c r="K16" s="18">
        <v>11</v>
      </c>
    </row>
    <row r="17" spans="1:11" ht="62.5" customHeight="1" thickBot="1" x14ac:dyDescent="0.4">
      <c r="A17" s="20" t="s">
        <v>63</v>
      </c>
      <c r="B17" s="21" t="s">
        <v>64</v>
      </c>
      <c r="C17" s="22">
        <f>C18+C19+C20+C21</f>
        <v>2471.1811023622049</v>
      </c>
      <c r="D17" s="23">
        <v>317.5</v>
      </c>
      <c r="E17" s="22">
        <f>E18+E19+E20+E21</f>
        <v>784.59999999999991</v>
      </c>
      <c r="F17" s="22">
        <f>F18+F19+F20+F21</f>
        <v>279.06</v>
      </c>
      <c r="G17" s="23">
        <v>317.5</v>
      </c>
      <c r="H17" s="22">
        <f>H18+H19+H20+H21</f>
        <v>88.601550000000003</v>
      </c>
      <c r="I17" s="22"/>
      <c r="J17" s="23"/>
      <c r="K17" s="22">
        <f>K18+K19+K20+K21</f>
        <v>104.71498400000002</v>
      </c>
    </row>
    <row r="18" spans="1:11" ht="68" customHeight="1" thickBot="1" x14ac:dyDescent="0.4">
      <c r="A18" s="19" t="s">
        <v>65</v>
      </c>
      <c r="B18" s="24" t="s">
        <v>66</v>
      </c>
      <c r="C18" s="25">
        <f>E18/D18*1000</f>
        <v>562.01574803149606</v>
      </c>
      <c r="D18" s="18">
        <v>317.5</v>
      </c>
      <c r="E18" s="26">
        <v>178.44</v>
      </c>
      <c r="F18" s="18">
        <v>63.41</v>
      </c>
      <c r="G18" s="18">
        <v>317.5</v>
      </c>
      <c r="H18" s="26">
        <f>F18*G18/1000</f>
        <v>20.132674999999999</v>
      </c>
      <c r="I18" s="18">
        <v>65.95</v>
      </c>
      <c r="J18" s="18">
        <v>360.8</v>
      </c>
      <c r="K18" s="26">
        <f>I18*J18/1000</f>
        <v>23.794760000000004</v>
      </c>
    </row>
    <row r="19" spans="1:11" ht="42.5" customHeight="1" thickBot="1" x14ac:dyDescent="0.4">
      <c r="A19" s="20" t="s">
        <v>67</v>
      </c>
      <c r="B19" s="27" t="s">
        <v>68</v>
      </c>
      <c r="C19" s="25">
        <f>E19/D19*1000</f>
        <v>545.1338582677165</v>
      </c>
      <c r="D19" s="20">
        <v>317.5</v>
      </c>
      <c r="E19" s="25">
        <v>173.08</v>
      </c>
      <c r="F19" s="20">
        <v>0</v>
      </c>
      <c r="G19" s="20">
        <v>0</v>
      </c>
      <c r="H19" s="28">
        <v>0</v>
      </c>
      <c r="I19" s="20"/>
      <c r="J19" s="20"/>
      <c r="K19" s="25">
        <f t="shared" ref="K19:K26" si="0">I19*J19/1000</f>
        <v>0</v>
      </c>
    </row>
    <row r="20" spans="1:11" ht="90.5" customHeight="1" thickBot="1" x14ac:dyDescent="0.4">
      <c r="A20" s="19" t="s">
        <v>69</v>
      </c>
      <c r="B20" s="24" t="s">
        <v>70</v>
      </c>
      <c r="C20" s="29">
        <v>0</v>
      </c>
      <c r="D20" s="18"/>
      <c r="E20" s="18"/>
      <c r="F20" s="18">
        <v>0</v>
      </c>
      <c r="G20" s="18"/>
      <c r="H20" s="29"/>
      <c r="I20" s="18"/>
      <c r="J20" s="18"/>
      <c r="K20" s="26"/>
    </row>
    <row r="21" spans="1:11" ht="105" customHeight="1" thickBot="1" x14ac:dyDescent="0.4">
      <c r="A21" s="19" t="s">
        <v>71</v>
      </c>
      <c r="B21" s="24" t="s">
        <v>72</v>
      </c>
      <c r="C21" s="26">
        <f>E21/D21*1000</f>
        <v>1364.0314960629921</v>
      </c>
      <c r="D21" s="18">
        <v>317.5</v>
      </c>
      <c r="E21" s="26">
        <v>433.08</v>
      </c>
      <c r="F21" s="18">
        <v>215.65</v>
      </c>
      <c r="G21" s="18">
        <v>317.5</v>
      </c>
      <c r="H21" s="26">
        <f>F21*G21/1000</f>
        <v>68.468874999999997</v>
      </c>
      <c r="I21" s="18">
        <v>224.28</v>
      </c>
      <c r="J21" s="18">
        <v>360.8</v>
      </c>
      <c r="K21" s="26">
        <f t="shared" si="0"/>
        <v>80.920224000000005</v>
      </c>
    </row>
    <row r="22" spans="1:11" ht="63.5" customHeight="1" thickBot="1" x14ac:dyDescent="0.4">
      <c r="A22" s="19" t="s">
        <v>73</v>
      </c>
      <c r="B22" s="24" t="s">
        <v>74</v>
      </c>
      <c r="C22" s="18"/>
      <c r="D22" s="18" t="s">
        <v>75</v>
      </c>
      <c r="E22" s="30">
        <f>E23+E24+E26</f>
        <v>0</v>
      </c>
      <c r="F22" s="18" t="s">
        <v>75</v>
      </c>
      <c r="G22" s="18" t="s">
        <v>75</v>
      </c>
      <c r="H22" s="18"/>
      <c r="I22" s="18" t="s">
        <v>75</v>
      </c>
      <c r="J22" s="18"/>
      <c r="K22" s="30">
        <f>K23+K24+K26</f>
        <v>0</v>
      </c>
    </row>
    <row r="23" spans="1:11" ht="42.5" customHeight="1" thickBot="1" x14ac:dyDescent="0.4">
      <c r="A23" s="19" t="s">
        <v>76</v>
      </c>
      <c r="B23" s="24" t="s">
        <v>77</v>
      </c>
      <c r="C23" s="29">
        <v>324.52999999999997</v>
      </c>
      <c r="D23" s="18"/>
      <c r="E23" s="26">
        <f t="shared" ref="E23:E26" si="1">C23*D23/1000</f>
        <v>0</v>
      </c>
      <c r="F23" s="18"/>
      <c r="G23" s="18"/>
      <c r="H23" s="29"/>
      <c r="I23" s="18"/>
      <c r="J23" s="18"/>
      <c r="K23" s="26">
        <f t="shared" si="0"/>
        <v>0</v>
      </c>
    </row>
    <row r="24" spans="1:11" ht="43.5" customHeight="1" thickBot="1" x14ac:dyDescent="0.4">
      <c r="A24" s="19" t="s">
        <v>78</v>
      </c>
      <c r="B24" s="24" t="s">
        <v>79</v>
      </c>
      <c r="C24" s="29">
        <v>324.99</v>
      </c>
      <c r="D24" s="18"/>
      <c r="E24" s="26">
        <f t="shared" si="1"/>
        <v>0</v>
      </c>
      <c r="F24" s="18"/>
      <c r="G24" s="18"/>
      <c r="H24" s="29"/>
      <c r="I24" s="18"/>
      <c r="J24" s="18"/>
      <c r="K24" s="26">
        <f t="shared" si="0"/>
        <v>0</v>
      </c>
    </row>
    <row r="25" spans="1:11" ht="44.5" customHeight="1" thickBot="1" x14ac:dyDescent="0.4">
      <c r="A25" s="19" t="s">
        <v>80</v>
      </c>
      <c r="B25" s="24" t="s">
        <v>81</v>
      </c>
      <c r="C25" s="29"/>
      <c r="D25" s="18"/>
      <c r="E25" s="26"/>
      <c r="F25" s="18"/>
      <c r="G25" s="18"/>
      <c r="H25" s="29"/>
      <c r="I25" s="18"/>
      <c r="J25" s="18"/>
      <c r="K25" s="26"/>
    </row>
    <row r="26" spans="1:11" ht="90" customHeight="1" thickBot="1" x14ac:dyDescent="0.4">
      <c r="A26" s="20" t="s">
        <v>82</v>
      </c>
      <c r="B26" s="21" t="s">
        <v>83</v>
      </c>
      <c r="C26" s="31"/>
      <c r="D26" s="23"/>
      <c r="E26" s="32">
        <f t="shared" si="1"/>
        <v>0</v>
      </c>
      <c r="F26" s="23"/>
      <c r="G26" s="23"/>
      <c r="H26" s="31"/>
      <c r="I26" s="23"/>
      <c r="J26" s="23"/>
      <c r="K26" s="32">
        <f t="shared" si="0"/>
        <v>0</v>
      </c>
    </row>
    <row r="27" spans="1:11" ht="62.5" customHeight="1" thickBot="1" x14ac:dyDescent="0.4">
      <c r="A27" s="19" t="s">
        <v>84</v>
      </c>
      <c r="B27" s="24" t="s">
        <v>85</v>
      </c>
      <c r="C27" s="29"/>
      <c r="D27" s="18"/>
      <c r="E27" s="18"/>
      <c r="F27" s="18"/>
      <c r="G27" s="18"/>
      <c r="H27" s="29"/>
      <c r="I27" s="18"/>
      <c r="J27" s="18"/>
      <c r="K27" s="26"/>
    </row>
    <row r="28" spans="1:11" ht="39.5" customHeight="1" thickBot="1" x14ac:dyDescent="0.4">
      <c r="A28" s="19" t="s">
        <v>86</v>
      </c>
      <c r="B28" s="24" t="s">
        <v>87</v>
      </c>
      <c r="C28" s="18" t="s">
        <v>75</v>
      </c>
      <c r="D28" s="18" t="s">
        <v>75</v>
      </c>
      <c r="E28" s="30">
        <f>E29*E30/1000</f>
        <v>21.440600000000003</v>
      </c>
      <c r="F28" s="18" t="s">
        <v>75</v>
      </c>
      <c r="G28" s="18" t="s">
        <v>75</v>
      </c>
      <c r="H28" s="30">
        <f>H29*H30/1000</f>
        <v>21.440600000000003</v>
      </c>
      <c r="I28" s="18" t="s">
        <v>75</v>
      </c>
      <c r="J28" s="18" t="s">
        <v>75</v>
      </c>
      <c r="K28" s="30">
        <f>K29*K30/1000</f>
        <v>22.372800000000002</v>
      </c>
    </row>
    <row r="29" spans="1:11" ht="40" customHeight="1" thickBot="1" x14ac:dyDescent="0.4">
      <c r="A29" s="19" t="s">
        <v>88</v>
      </c>
      <c r="B29" s="24" t="s">
        <v>89</v>
      </c>
      <c r="C29" s="18" t="s">
        <v>75</v>
      </c>
      <c r="D29" s="18" t="s">
        <v>75</v>
      </c>
      <c r="E29" s="18">
        <v>466.1</v>
      </c>
      <c r="F29" s="18" t="s">
        <v>75</v>
      </c>
      <c r="G29" s="18" t="s">
        <v>75</v>
      </c>
      <c r="H29" s="18">
        <v>466.1</v>
      </c>
      <c r="I29" s="18" t="s">
        <v>75</v>
      </c>
      <c r="J29" s="18" t="s">
        <v>75</v>
      </c>
      <c r="K29" s="18">
        <v>466.1</v>
      </c>
    </row>
    <row r="30" spans="1:11" ht="146" customHeight="1" thickBot="1" x14ac:dyDescent="0.4">
      <c r="A30" s="19" t="s">
        <v>90</v>
      </c>
      <c r="B30" s="33" t="s">
        <v>91</v>
      </c>
      <c r="C30" s="18" t="s">
        <v>75</v>
      </c>
      <c r="D30" s="18" t="s">
        <v>75</v>
      </c>
      <c r="E30" s="18">
        <v>46</v>
      </c>
      <c r="F30" s="18" t="s">
        <v>75</v>
      </c>
      <c r="G30" s="18" t="s">
        <v>75</v>
      </c>
      <c r="H30" s="18">
        <v>46</v>
      </c>
      <c r="I30" s="18" t="s">
        <v>75</v>
      </c>
      <c r="J30" s="18" t="s">
        <v>75</v>
      </c>
      <c r="K30" s="18">
        <v>48</v>
      </c>
    </row>
    <row r="31" spans="1:11" ht="74" customHeight="1" thickBot="1" x14ac:dyDescent="0.4">
      <c r="A31" s="19" t="s">
        <v>92</v>
      </c>
      <c r="B31" s="24" t="s">
        <v>93</v>
      </c>
      <c r="C31" s="18" t="s">
        <v>75</v>
      </c>
      <c r="D31" s="18" t="s">
        <v>75</v>
      </c>
      <c r="E31" s="30">
        <f>E17+E22-E28</f>
        <v>763.15939999999989</v>
      </c>
      <c r="F31" s="18" t="s">
        <v>75</v>
      </c>
      <c r="G31" s="18" t="s">
        <v>75</v>
      </c>
      <c r="H31" s="30">
        <f>H17+H22-H28</f>
        <v>67.16095</v>
      </c>
      <c r="I31" s="18" t="s">
        <v>75</v>
      </c>
      <c r="J31" s="18" t="s">
        <v>75</v>
      </c>
      <c r="K31" s="30">
        <f>K17+K22-K28</f>
        <v>82.342184000000017</v>
      </c>
    </row>
    <row r="33" spans="2:8" x14ac:dyDescent="0.35">
      <c r="B33" s="12" t="s">
        <v>44</v>
      </c>
      <c r="H33" s="12" t="s">
        <v>45</v>
      </c>
    </row>
  </sheetData>
  <mergeCells count="11">
    <mergeCell ref="A11:K11"/>
    <mergeCell ref="A6:K6"/>
    <mergeCell ref="A7:K7"/>
    <mergeCell ref="A8:K8"/>
    <mergeCell ref="A9:K9"/>
    <mergeCell ref="A10:K10"/>
    <mergeCell ref="A14:A15"/>
    <mergeCell ref="B14:B15"/>
    <mergeCell ref="C14:E14"/>
    <mergeCell ref="F14:H14"/>
    <mergeCell ref="I14:K14"/>
  </mergeCells>
  <hyperlinks>
    <hyperlink ref="B30" r:id="rId1" display="consultantplus://offline/ref=4B81B9965B8BF13DF5A1F6D3388375B3021873C01712A9A142817E6BD37A864AC1B0F51AOFi6G"/>
    <hyperlink ref="G2" r:id="rId2" display="consultantplus://offline/ref=4B81B9965B8BF13DF5A1F6D3388375B3021A70C21B13A9A142817E6BD37A864AC1B0F519F06913C7ODiFG"/>
  </hyperlink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1</vt:lpstr>
      <vt:lpstr>Приложение 2</vt:lpstr>
      <vt:lpstr>выпадающие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2017-05-31T05:30:57Z</dcterms:modified>
</cp:coreProperties>
</file>